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160124\Downloads\"/>
    </mc:Choice>
  </mc:AlternateContent>
  <xr:revisionPtr revIDLastSave="0" documentId="13_ncr:1_{39593D4D-BA85-4163-B944-CDF8B9A20BE8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基本" sheetId="77" r:id="rId1"/>
    <sheet name="今週（教室掲示）" sheetId="84" r:id="rId2"/>
    <sheet name="週案（教員用）" sheetId="82" r:id="rId3"/>
    <sheet name="通信" sheetId="81" r:id="rId4"/>
  </sheets>
  <definedNames>
    <definedName name="_xlnm.Print_Area" localSheetId="0">基本!$A$1:$H$11</definedName>
    <definedName name="_xlnm.Print_Area" localSheetId="1">'今週（教室掲示）'!$A$1:$H$15</definedName>
    <definedName name="_xlnm.Print_Area" localSheetId="2">'週案（教員用）'!$A$1:$H$28</definedName>
    <definedName name="_xlnm.Print_Area" localSheetId="3">通信!$A$1:$K$62</definedName>
  </definedNames>
  <calcPr calcId="181029"/>
</workbook>
</file>

<file path=xl/calcChain.xml><?xml version="1.0" encoding="utf-8"?>
<calcChain xmlns="http://schemas.openxmlformats.org/spreadsheetml/2006/main">
  <c r="F6" i="82" l="1"/>
  <c r="F8" i="82"/>
  <c r="F10" i="82"/>
  <c r="F12" i="82"/>
  <c r="C17" i="82"/>
  <c r="D17" i="82"/>
  <c r="E17" i="82"/>
  <c r="F17" i="82"/>
  <c r="G17" i="82"/>
  <c r="C18" i="82"/>
  <c r="D18" i="82"/>
  <c r="E18" i="82"/>
  <c r="F18" i="82"/>
  <c r="G18" i="82"/>
  <c r="C19" i="82"/>
  <c r="D19" i="82"/>
  <c r="E19" i="82"/>
  <c r="F19" i="82"/>
  <c r="G19" i="82"/>
  <c r="D16" i="82"/>
  <c r="E16" i="82"/>
  <c r="F16" i="82"/>
  <c r="G16" i="82"/>
  <c r="C16" i="82"/>
  <c r="F4" i="82"/>
  <c r="D12" i="82"/>
  <c r="E12" i="82"/>
  <c r="E9" i="84"/>
  <c r="E14" i="82" s="1"/>
  <c r="G8" i="84"/>
  <c r="G12" i="82" s="1"/>
  <c r="E8" i="84"/>
  <c r="D8" i="84"/>
  <c r="C8" i="84"/>
  <c r="C12" i="82" s="1"/>
  <c r="N7" i="84"/>
  <c r="G7" i="84"/>
  <c r="G10" i="82" s="1"/>
  <c r="E7" i="84"/>
  <c r="E10" i="82" s="1"/>
  <c r="D7" i="84"/>
  <c r="D10" i="82" s="1"/>
  <c r="C7" i="84"/>
  <c r="C10" i="82" s="1"/>
  <c r="N6" i="84"/>
  <c r="F3" i="84" s="1"/>
  <c r="F3" i="82" s="1"/>
  <c r="G6" i="84"/>
  <c r="G8" i="82" s="1"/>
  <c r="E6" i="84"/>
  <c r="E8" i="82" s="1"/>
  <c r="D6" i="84"/>
  <c r="D8" i="82" s="1"/>
  <c r="C6" i="84"/>
  <c r="C8" i="82" s="1"/>
  <c r="N5" i="84"/>
  <c r="G5" i="84"/>
  <c r="G6" i="82" s="1"/>
  <c r="E5" i="84"/>
  <c r="E6" i="82" s="1"/>
  <c r="D5" i="84"/>
  <c r="D6" i="82" s="1"/>
  <c r="C5" i="84"/>
  <c r="C6" i="82" s="1"/>
  <c r="N4" i="84"/>
  <c r="D3" i="84" s="1"/>
  <c r="D3" i="82" s="1"/>
  <c r="G4" i="84"/>
  <c r="G4" i="82" s="1"/>
  <c r="T9" i="84"/>
  <c r="V9" i="84" s="1"/>
  <c r="D26" i="82" s="1"/>
  <c r="E4" i="84"/>
  <c r="E4" i="82" s="1"/>
  <c r="D4" i="84"/>
  <c r="T4" i="84" s="1"/>
  <c r="V4" i="84" s="1"/>
  <c r="D23" i="82" s="1"/>
  <c r="C4" i="84"/>
  <c r="T12" i="84" s="1"/>
  <c r="V12" i="84" s="1"/>
  <c r="G26" i="82" s="1"/>
  <c r="T3" i="84"/>
  <c r="V3" i="84" s="1"/>
  <c r="C23" i="82" s="1"/>
  <c r="N3" i="84"/>
  <c r="G3" i="84"/>
  <c r="G3" i="82" s="1"/>
  <c r="E3" i="84"/>
  <c r="E3" i="82" s="1"/>
  <c r="C3" i="84"/>
  <c r="C3" i="82" s="1"/>
  <c r="C4" i="82" l="1"/>
  <c r="D4" i="82"/>
  <c r="E22" i="82"/>
  <c r="D25" i="82"/>
  <c r="F22" i="82"/>
  <c r="E25" i="82"/>
  <c r="T7" i="84"/>
  <c r="V7" i="84" s="1"/>
  <c r="G23" i="82" s="1"/>
  <c r="C22" i="82"/>
  <c r="G22" i="82"/>
  <c r="F25" i="82"/>
  <c r="D22" i="82"/>
  <c r="C25" i="82"/>
  <c r="G25" i="82"/>
  <c r="T6" i="84"/>
  <c r="V6" i="84" s="1"/>
  <c r="F23" i="82" s="1"/>
  <c r="T10" i="84"/>
  <c r="V10" i="84" s="1"/>
  <c r="E26" i="82" s="1"/>
  <c r="T5" i="84"/>
  <c r="V5" i="84" s="1"/>
  <c r="E23" i="82" s="1"/>
  <c r="T8" i="84"/>
  <c r="V8" i="84" s="1"/>
  <c r="C26" i="82" s="1"/>
  <c r="T11" i="84"/>
  <c r="V11" i="84" s="1"/>
  <c r="F26" i="82" s="1"/>
</calcChain>
</file>

<file path=xl/sharedStrings.xml><?xml version="1.0" encoding="utf-8"?>
<sst xmlns="http://schemas.openxmlformats.org/spreadsheetml/2006/main" count="101" uniqueCount="54">
  <si>
    <t>連絡</t>
    <rPh sb="0" eb="2">
      <t>レンラク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</si>
  <si>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</si>
  <si>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</si>
  <si>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</si>
  <si>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</si>
  <si>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</si>
  <si>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日付</t>
    <rPh sb="0" eb="2">
      <t>ヒヅケ</t>
    </rPh>
    <phoneticPr fontId="1"/>
  </si>
  <si>
    <t>2ねんDぐみ</t>
    <phoneticPr fontId="1"/>
  </si>
  <si>
    <t>こくご</t>
    <phoneticPr fontId="1"/>
  </si>
  <si>
    <t>ずこう</t>
    <phoneticPr fontId="1"/>
  </si>
  <si>
    <t>しょしゃ</t>
    <phoneticPr fontId="1"/>
  </si>
  <si>
    <t>がっかつ</t>
    <phoneticPr fontId="1"/>
  </si>
  <si>
    <t>どうとく</t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</si>
  <si>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</si>
  <si>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</si>
  <si>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</si>
  <si>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としょ</t>
    <phoneticPr fontId="1"/>
  </si>
  <si>
    <t>れんらく</t>
    <phoneticPr fontId="1"/>
  </si>
  <si>
    <t>体いく</t>
  </si>
  <si>
    <t>さん数</t>
  </si>
  <si>
    <t>音がく</t>
  </si>
  <si>
    <t>生かつ</t>
  </si>
  <si>
    <t>さん数</t>
    <rPh sb="2" eb="3">
      <t>カズ</t>
    </rPh>
    <phoneticPr fontId="1"/>
  </si>
  <si>
    <t>かんド</t>
    <phoneticPr fontId="1"/>
  </si>
  <si>
    <t>けいド</t>
    <phoneticPr fontId="1"/>
  </si>
  <si>
    <t>し</t>
    <phoneticPr fontId="1"/>
  </si>
  <si>
    <t xml:space="preserve">ぐんぐんカード
</t>
    <phoneticPr fontId="1"/>
  </si>
  <si>
    <t>時数計算</t>
    <rPh sb="0" eb="4">
      <t>ジスウケイサン</t>
    </rPh>
    <phoneticPr fontId="1"/>
  </si>
  <si>
    <t>体いく</t>
    <rPh sb="0" eb="1">
      <t>カラダ</t>
    </rPh>
    <phoneticPr fontId="1"/>
  </si>
  <si>
    <t>生かつ</t>
    <rPh sb="0" eb="1">
      <t>イ</t>
    </rPh>
    <phoneticPr fontId="1"/>
  </si>
  <si>
    <t>音がく</t>
    <rPh sb="0" eb="1">
      <t>オト</t>
    </rPh>
    <phoneticPr fontId="1"/>
  </si>
  <si>
    <t>今週</t>
    <rPh sb="0" eb="2">
      <t>コンシュウ</t>
    </rPh>
    <phoneticPr fontId="1"/>
  </si>
  <si>
    <t>累計</t>
    <rPh sb="0" eb="2">
      <t>ルイケイ</t>
    </rPh>
    <phoneticPr fontId="1"/>
  </si>
  <si>
    <t>先週まで</t>
    <rPh sb="0" eb="2">
      <t>センシュウ</t>
    </rPh>
    <phoneticPr fontId="1"/>
  </si>
  <si>
    <t>日付メモ</t>
    <rPh sb="0" eb="2">
      <t>ヒヅケ</t>
    </rPh>
    <phoneticPr fontId="1"/>
  </si>
  <si>
    <t>かんド</t>
  </si>
  <si>
    <t>けいド</t>
  </si>
  <si>
    <t>し</t>
  </si>
  <si>
    <t>行事など</t>
    <rPh sb="0" eb="2">
      <t>ギョウジ</t>
    </rPh>
    <phoneticPr fontId="1"/>
  </si>
  <si>
    <t>時数</t>
    <rPh sb="0" eb="2">
      <t>ジスウ</t>
    </rPh>
    <phoneticPr fontId="1"/>
  </si>
  <si>
    <t>2ねんDぐみ　週案</t>
    <rPh sb="7" eb="9">
      <t>シュウアン</t>
    </rPh>
    <phoneticPr fontId="1"/>
  </si>
  <si>
    <t>プリント１まい</t>
    <phoneticPr fontId="1"/>
  </si>
  <si>
    <t>多・少・毛</t>
    <rPh sb="0" eb="1">
      <t>オオ</t>
    </rPh>
    <rPh sb="2" eb="3">
      <t>スク</t>
    </rPh>
    <rPh sb="4" eb="5">
      <t>ケ</t>
    </rPh>
    <phoneticPr fontId="1"/>
  </si>
  <si>
    <t>当・合・時</t>
    <rPh sb="0" eb="1">
      <t>ア</t>
    </rPh>
    <rPh sb="2" eb="3">
      <t>ア</t>
    </rPh>
    <rPh sb="4" eb="5">
      <t>トキ</t>
    </rPh>
    <phoneticPr fontId="1"/>
  </si>
  <si>
    <t>間・活・科</t>
    <rPh sb="0" eb="1">
      <t>アイダ</t>
    </rPh>
    <rPh sb="2" eb="3">
      <t>カツ</t>
    </rPh>
    <rPh sb="4" eb="5">
      <t>カ</t>
    </rPh>
    <phoneticPr fontId="1"/>
  </si>
  <si>
    <t>数える・１９</t>
    <rPh sb="0" eb="1">
      <t>カゾ</t>
    </rPh>
    <phoneticPr fontId="1"/>
  </si>
  <si>
    <t>ぐんぐんカード
あのねちょう</t>
    <phoneticPr fontId="1"/>
  </si>
  <si>
    <t>ながさ２</t>
    <phoneticPr fontId="1"/>
  </si>
  <si>
    <t>ながさ３</t>
    <phoneticPr fontId="1"/>
  </si>
  <si>
    <t>児童朝会
通学班やくそく持ち帰り</t>
    <rPh sb="0" eb="4">
      <t>ジドウチョウカイ</t>
    </rPh>
    <rPh sb="5" eb="8">
      <t>ツウガクハン</t>
    </rPh>
    <rPh sb="12" eb="13">
      <t>モ</t>
    </rPh>
    <rPh sb="14" eb="15">
      <t>カエ</t>
    </rPh>
    <phoneticPr fontId="1"/>
  </si>
  <si>
    <t>委員会</t>
    <rPh sb="0" eb="3">
      <t>イインカイ</t>
    </rPh>
    <phoneticPr fontId="1"/>
  </si>
  <si>
    <t>とくになし</t>
    <phoneticPr fontId="1"/>
  </si>
  <si>
    <t xml:space="preserve">朝読み聞かせ
</t>
    <rPh sb="0" eb="1">
      <t>アサ</t>
    </rPh>
    <rPh sb="1" eb="2">
      <t>ヨ</t>
    </rPh>
    <rPh sb="3" eb="4">
      <t>キ</t>
    </rPh>
    <phoneticPr fontId="1"/>
  </si>
  <si>
    <t>えんそく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</si>
</sst>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48"/>
      <color theme="1"/>
      <name val="Arial"/>
      <family val="2"/>
    </font>
    <font>
      <sz val="48"/>
      <color theme="1"/>
      <name val="Arial"/>
      <family val="2"/>
    </font>
    <font>
      <b/>
      <sz val="28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48"/>
      <color theme="1"/>
      <name val="ＭＳ Ｐゴシック"/>
      <family val="3"/>
      <charset val="128"/>
      <scheme val="minor"/>
    </font>
    <font>
      <sz val="48"/>
      <color theme="1"/>
      <name val="ＭＳ Ｐゴシック"/>
      <family val="3"/>
      <charset val="128"/>
    </font>
    <font>
      <sz val="26"/>
      <color theme="1"/>
      <name val="UD デジタル 教科書体 NK-B"/>
      <family val="1"/>
      <charset val="128"/>
    </font>
    <font>
      <sz val="22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b/>
      <sz val="24"/>
      <color theme="1"/>
      <name val="UD デジタル 教科書体 NK-B"/>
      <family val="1"/>
      <charset val="128"/>
    </font>
    <font>
      <b/>
      <sz val="48"/>
      <color theme="1"/>
      <name val="UD デジタル 教科書体 NK-B"/>
      <family val="1"/>
      <charset val="128"/>
    </font>
    <font>
      <sz val="18"/>
      <color theme="1"/>
      <name val="UD デジタル 教科書体 NK-B"/>
      <family val="1"/>
      <charset val="128"/>
    </font>
    <font>
      <b/>
      <sz val="22"/>
      <color theme="1"/>
      <name val="UD デジタル 教科書体 NK-B"/>
      <family val="1"/>
      <charset val="128"/>
    </font>
    <font>
      <b/>
      <sz val="18"/>
      <color theme="1"/>
      <name val="UD デジタル 教科書体 NK-B"/>
      <family val="1"/>
      <charset val="128"/>
    </font>
    <font>
      <b/>
      <sz val="36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0"/>
      <color theme="1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6" fillId="0" borderId="30" xfId="0" applyFont="1" applyBorder="1" applyAlignment="1">
      <alignment horizontal="center" vertical="center" textRotation="255"/>
    </xf>
    <xf numFmtId="0" fontId="15" fillId="0" borderId="11" xfId="0" applyFont="1" applyBorder="1" applyAlignment="1">
      <alignment horizontal="left" vertical="top"/>
    </xf>
    <xf numFmtId="0" fontId="16" fillId="0" borderId="28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8" fillId="0" borderId="1" xfId="0" applyFont="1" applyBorder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6" fillId="0" borderId="1" xfId="0" applyFont="1" applyBorder="1">
      <alignment vertical="center"/>
    </xf>
    <xf numFmtId="0" fontId="20" fillId="0" borderId="1" xfId="0" applyFont="1" applyBorder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centerContinuous" vertical="center"/>
    </xf>
    <xf numFmtId="0" fontId="21" fillId="0" borderId="1" xfId="0" applyFont="1" applyBorder="1">
      <alignment vertical="center"/>
    </xf>
    <xf numFmtId="0" fontId="21" fillId="0" borderId="6" xfId="0" applyFont="1" applyBorder="1">
      <alignment vertical="center"/>
    </xf>
    <xf numFmtId="0" fontId="20" fillId="0" borderId="3" xfId="0" applyFont="1" applyBorder="1" applyAlignment="1">
      <alignment vertical="center" wrapText="1"/>
    </xf>
    <xf numFmtId="0" fontId="20" fillId="0" borderId="4" xfId="0" applyFont="1" applyBorder="1">
      <alignment vertical="center"/>
    </xf>
    <xf numFmtId="0" fontId="20" fillId="0" borderId="5" xfId="0" applyFont="1" applyBorder="1">
      <alignment vertical="center"/>
    </xf>
    <xf numFmtId="0" fontId="20" fillId="0" borderId="17" xfId="0" applyFont="1" applyBorder="1" applyAlignment="1">
      <alignment vertical="center" wrapText="1"/>
    </xf>
    <xf numFmtId="0" fontId="20" fillId="0" borderId="6" xfId="0" applyFont="1" applyBorder="1">
      <alignment vertical="center"/>
    </xf>
    <xf numFmtId="0" fontId="20" fillId="0" borderId="18" xfId="0" applyFont="1" applyBorder="1" applyAlignment="1">
      <alignment vertical="center" wrapText="1"/>
    </xf>
    <xf numFmtId="0" fontId="20" fillId="0" borderId="9" xfId="0" applyFont="1" applyBorder="1">
      <alignment vertical="center"/>
    </xf>
    <xf numFmtId="0" fontId="20" fillId="0" borderId="10" xfId="0" applyFont="1" applyBorder="1">
      <alignment vertical="center"/>
    </xf>
    <xf numFmtId="0" fontId="20" fillId="0" borderId="0" xfId="0" applyFont="1" applyAlignment="1">
      <alignment horizontal="left" vertical="center"/>
    </xf>
    <xf numFmtId="0" fontId="21" fillId="0" borderId="21" xfId="0" applyFont="1" applyBorder="1">
      <alignment vertical="center"/>
    </xf>
    <xf numFmtId="0" fontId="21" fillId="0" borderId="28" xfId="0" applyFont="1" applyBorder="1">
      <alignment vertical="center"/>
    </xf>
    <xf numFmtId="0" fontId="21" fillId="0" borderId="22" xfId="0" applyFont="1" applyBorder="1">
      <alignment vertical="center"/>
    </xf>
    <xf numFmtId="0" fontId="21" fillId="0" borderId="23" xfId="0" applyFont="1" applyBorder="1">
      <alignment vertical="center"/>
    </xf>
    <xf numFmtId="0" fontId="21" fillId="0" borderId="1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21" fillId="0" borderId="21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/>
    </xf>
    <xf numFmtId="0" fontId="21" fillId="0" borderId="6" xfId="0" applyFont="1" applyBorder="1" applyAlignment="1">
      <alignment horizontal="left" vertical="top"/>
    </xf>
    <xf numFmtId="0" fontId="21" fillId="0" borderId="34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0" fontId="21" fillId="0" borderId="7" xfId="0" applyFont="1" applyBorder="1" applyAlignment="1">
      <alignment horizontal="left" vertical="top"/>
    </xf>
    <xf numFmtId="0" fontId="15" fillId="0" borderId="29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0" fillId="0" borderId="35" xfId="0" applyFont="1" applyBorder="1" applyAlignment="1">
      <alignment horizontal="center" vertical="center"/>
    </xf>
    <xf numFmtId="0" fontId="21" fillId="0" borderId="32" xfId="0" applyFont="1" applyBorder="1">
      <alignment vertical="center"/>
    </xf>
    <xf numFmtId="0" fontId="21" fillId="0" borderId="33" xfId="0" applyFont="1" applyBorder="1">
      <alignment vertical="center"/>
    </xf>
    <xf numFmtId="0" fontId="21" fillId="0" borderId="12" xfId="0" applyFont="1" applyBorder="1">
      <alignment vertical="center"/>
    </xf>
    <xf numFmtId="0" fontId="20" fillId="0" borderId="3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15" fillId="0" borderId="33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vertical="center" wrapText="1"/>
    </xf>
    <xf numFmtId="0" fontId="15" fillId="0" borderId="32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0" fillId="2" borderId="4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21" fillId="0" borderId="22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0F0B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249465</xdr:colOff>
      <xdr:row>1</xdr:row>
      <xdr:rowOff>77560</xdr:rowOff>
    </xdr:from>
    <xdr:to>
      <xdr:col>10</xdr:col>
      <xdr:colOff>520898</xdr:colOff>
      <xdr:row>7</xdr:row>
      <xdr:rowOff>77560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pSpPr/>
      </xdr:nvGrpSpPr>
      <xdr:grpSpPr>
        <a:xfrm>
          <a:off x="249465" y="256154"/>
          <a:ext cx="7117527" cy="1071562"/>
          <a:chOff x="0" y="0"/>
          <a:chExt cx="6115050" cy="1028700"/>
        </a:xfrm>
      </xdr:grpSpPr>
      <xdr:sp macro="" textlink="">
        <xdr:nvSpPr>
          <xdr:cNvPr id="13" name="テキスト ボックス 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 txBox="1"/>
        </xdr:nvSpPr>
        <xdr:spPr>
          <a:xfrm>
            <a:off x="0" y="0"/>
            <a:ext cx="6115050" cy="1028700"/>
          </a:xfrm>
          <a:prstGeom prst="rect">
            <a:avLst/>
          </a:prstGeom>
          <a:solidFill>
            <a:schemeClr val="lt1"/>
          </a:solidFill>
          <a:ln w="19050">
            <a:solidFill>
              <a:prstClr val="black"/>
            </a:solidFill>
          </a:ln>
          <a:effectLst/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r">
              <a:spcAft>
                <a:spcPts val="0"/>
              </a:spcAft>
            </a:pPr>
            <a:r>
              <a:rPr lang="ja-JP" altLang="en-US" sz="1200" kern="100">
                <a:effectLst/>
                <a:ea typeface="HG丸ｺﾞｼｯｸM-PRO" panose="020F0600000000000000" pitchFamily="50" charset="-128"/>
                <a:cs typeface="Times New Roman" panose="02020603050405020304" pitchFamily="18" charset="0"/>
              </a:rPr>
              <a:t>○○小</a:t>
            </a:r>
            <a:r>
              <a:rPr lang="ja-JP" sz="1200" kern="100">
                <a:effectLst/>
                <a:ea typeface="HG丸ｺﾞｼｯｸM-PRO" panose="020F0600000000000000" pitchFamily="50" charset="-128"/>
                <a:cs typeface="Times New Roman" panose="02020603050405020304" pitchFamily="18" charset="0"/>
              </a:rPr>
              <a:t>学校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r">
              <a:spcAft>
                <a:spcPts val="0"/>
              </a:spcAft>
            </a:pPr>
            <a:r>
              <a:rPr lang="ja-JP" altLang="en-US" sz="1200" kern="100">
                <a:effectLst/>
                <a:ea typeface="HG丸ｺﾞｼｯｸM-PRO" panose="020F0600000000000000" pitchFamily="50" charset="-128"/>
                <a:cs typeface="Times New Roman" panose="02020603050405020304" pitchFamily="18" charset="0"/>
              </a:rPr>
              <a:t>〇</a:t>
            </a:r>
            <a:r>
              <a:rPr lang="ja-JP" sz="1200" kern="100">
                <a:effectLst/>
                <a:ea typeface="HG丸ｺﾞｼｯｸM-PRO" panose="020F0600000000000000" pitchFamily="50" charset="-128"/>
                <a:cs typeface="Times New Roman" panose="02020603050405020304" pitchFamily="18" charset="0"/>
              </a:rPr>
              <a:t>年</a:t>
            </a:r>
            <a:r>
              <a:rPr lang="ja-JP" altLang="en-US" sz="1200" kern="100">
                <a:effectLst/>
                <a:ea typeface="HG丸ｺﾞｼｯｸM-PRO" panose="020F0600000000000000" pitchFamily="50" charset="-128"/>
                <a:cs typeface="Times New Roman" panose="02020603050405020304" pitchFamily="18" charset="0"/>
              </a:rPr>
              <a:t>〇</a:t>
            </a:r>
            <a:r>
              <a:rPr lang="ja-JP" sz="1200" kern="100">
                <a:effectLst/>
                <a:ea typeface="HG丸ｺﾞｼｯｸM-PRO" panose="020F0600000000000000" pitchFamily="50" charset="-128"/>
                <a:cs typeface="Times New Roman" panose="02020603050405020304" pitchFamily="18" charset="0"/>
              </a:rPr>
              <a:t>組学級通信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marR="133350" algn="r" latinLnBrk="1">
              <a:spcAft>
                <a:spcPts val="0"/>
              </a:spcAft>
            </a:pPr>
            <a:r>
              <a:rPr lang="ja-JP" sz="1200" kern="100">
                <a:effectLst/>
                <a:ea typeface="HG丸ｺﾞｼｯｸM-PRO" panose="020F0600000000000000" pitchFamily="50" charset="-128"/>
                <a:cs typeface="Times New Roman" panose="02020603050405020304" pitchFamily="18" charset="0"/>
              </a:rPr>
              <a:t>Ｎ</a:t>
            </a:r>
            <a:r>
              <a:rPr lang="en-US" sz="1200" kern="100">
                <a:effectLst/>
                <a:ea typeface="HG丸ｺﾞｼｯｸM-PRO" panose="020F0600000000000000" pitchFamily="50" charset="-128"/>
                <a:cs typeface="Times New Roman" panose="02020603050405020304" pitchFamily="18" charset="0"/>
              </a:rPr>
              <a:t>o</a:t>
            </a:r>
            <a:r>
              <a:rPr lang="ja-JP" sz="1200" kern="100">
                <a:effectLst/>
                <a:ea typeface="HG丸ｺﾞｼｯｸM-PRO" panose="020F0600000000000000" pitchFamily="50" charset="-128"/>
                <a:cs typeface="Times New Roman" panose="02020603050405020304" pitchFamily="18" charset="0"/>
              </a:rPr>
              <a:t>．</a:t>
            </a:r>
            <a:r>
              <a:rPr lang="ja-JP" altLang="en-US" sz="1200" kern="100">
                <a:effectLst/>
                <a:ea typeface="HG丸ｺﾞｼｯｸM-PRO" panose="020F0600000000000000" pitchFamily="50" charset="-128"/>
                <a:cs typeface="Times New Roman" panose="02020603050405020304" pitchFamily="18" charset="0"/>
              </a:rPr>
              <a:t>２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  <a:p>
            <a:pPr algn="r">
              <a:spcAft>
                <a:spcPts val="0"/>
              </a:spcAft>
            </a:pPr>
            <a:r>
              <a:rPr lang="en-US" altLang="ja-JP" sz="1200" kern="100">
                <a:effectLst/>
                <a:latin typeface="HG丸ｺﾞｼｯｸM-PRO" panose="020F0600000000000000" pitchFamily="50" charset="-128"/>
                <a:ea typeface="ＭＳ 明朝" panose="02020609040205080304" pitchFamily="17" charset="-128"/>
                <a:cs typeface="Times New Roman" panose="02020603050405020304" pitchFamily="18" charset="0"/>
              </a:rPr>
              <a:t>2021</a:t>
            </a:r>
            <a:r>
              <a:rPr lang="ja-JP" sz="1200" kern="100">
                <a:effectLst/>
                <a:ea typeface="HG丸ｺﾞｼｯｸM-PRO" panose="020F0600000000000000" pitchFamily="50" charset="-128"/>
                <a:cs typeface="Times New Roman" panose="02020603050405020304" pitchFamily="18" charset="0"/>
              </a:rPr>
              <a:t>年</a:t>
            </a:r>
            <a:r>
              <a:rPr lang="ja-JP" altLang="en-US" sz="1200" kern="100">
                <a:effectLst/>
                <a:ea typeface="HG丸ｺﾞｼｯｸM-PRO" panose="020F0600000000000000" pitchFamily="50" charset="-128"/>
                <a:cs typeface="Times New Roman" panose="02020603050405020304" pitchFamily="18" charset="0"/>
              </a:rPr>
              <a:t>５</a:t>
            </a:r>
            <a:r>
              <a:rPr lang="ja-JP" sz="1200" kern="100">
                <a:effectLst/>
                <a:ea typeface="HG丸ｺﾞｼｯｸM-PRO" panose="020F0600000000000000" pitchFamily="50" charset="-128"/>
                <a:cs typeface="Times New Roman" panose="02020603050405020304" pitchFamily="18" charset="0"/>
              </a:rPr>
              <a:t>月</a:t>
            </a:r>
            <a:r>
              <a:rPr lang="ja-JP" altLang="en-US" sz="1200" kern="100">
                <a:effectLst/>
                <a:ea typeface="HG丸ｺﾞｼｯｸM-PRO" panose="020F0600000000000000" pitchFamily="50" charset="-128"/>
                <a:cs typeface="Times New Roman" panose="02020603050405020304" pitchFamily="18" charset="0"/>
              </a:rPr>
              <a:t>１０</a:t>
            </a:r>
            <a:r>
              <a:rPr lang="ja-JP" sz="1200" kern="100">
                <a:effectLst/>
                <a:ea typeface="HG丸ｺﾞｼｯｸM-PRO" panose="020F0600000000000000" pitchFamily="50" charset="-128"/>
                <a:cs typeface="Times New Roman" panose="02020603050405020304" pitchFamily="18" charset="0"/>
              </a:rPr>
              <a:t>日発行</a:t>
            </a:r>
            <a:endPara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4" name="テキスト ボックス 9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SpPr txBox="1"/>
        </xdr:nvSpPr>
        <xdr:spPr>
          <a:xfrm>
            <a:off x="209550" y="114300"/>
            <a:ext cx="3857625" cy="828675"/>
          </a:xfrm>
          <a:prstGeom prst="rect">
            <a:avLst/>
          </a:prstGeom>
          <a:noFill/>
          <a:ln>
            <a:noFill/>
          </a:ln>
          <a:effectLst/>
        </xdr:spPr>
        <xdr:txBody>
          <a:bodyPr rot="0" spcFirstLastPara="0" vert="horz" wrap="square" lIns="74295" tIns="8890" rIns="74295" bIns="8890" numCol="1" spcCol="0" rtlCol="0" fromWordArt="0" anchor="t" anchorCtr="0" forceAA="0" compatLnSpc="1">
            <a:prstTxWarp prst="textNoShape">
              <a:avLst/>
            </a:prstTxWarp>
            <a:noAutofit/>
            <a:scene3d>
              <a:camera prst="orthographicFront">
                <a:rot lat="0" lon="0" rev="0"/>
              </a:camera>
              <a:lightRig rig="glow" dir="t">
                <a:rot lat="0" lon="0" rev="3600000"/>
              </a:lightRig>
            </a:scene3d>
            <a:sp3d prstMaterial="softEdge">
              <a:bevelT w="29210" h="16510"/>
              <a:contourClr>
                <a:schemeClr val="accent4">
                  <a:alpha val="95000"/>
                </a:schemeClr>
              </a:contourClr>
            </a:sp3d>
          </a:bodyPr>
          <a:lstStyle/>
          <a:p>
            <a:pPr algn="ctr">
              <a:spcAft>
                <a:spcPts val="0"/>
              </a:spcAft>
            </a:pPr>
            <a:r>
              <a:rPr lang="ja-JP" altLang="en-US" sz="4800" b="1" kern="100" spc="300">
                <a:ln w="5715" cap="flat" cmpd="sng" algn="ctr">
                  <a:solidFill>
                    <a:srgbClr val="F4F6F9"/>
                  </a:solidFill>
                  <a:prstDash val="solid"/>
                  <a:miter lim="0"/>
                </a:ln>
                <a:gradFill>
                  <a:gsLst>
                    <a:gs pos="10000">
                      <a:srgbClr val="6399ED"/>
                    </a:gs>
                    <a:gs pos="75000">
                      <a:srgbClr val="235B9F"/>
                    </a:gs>
                  </a:gsLst>
                  <a:lin ang="5400000" scaled="0"/>
                </a:gradFill>
                <a:effectLst>
                  <a:glow rad="45504">
                    <a:schemeClr val="accent1">
                      <a:satMod val="220000"/>
                      <a:alpha val="35000"/>
                    </a:schemeClr>
                  </a:glow>
                </a:effectLst>
                <a:latin typeface="Century" panose="02040604050505020304" pitchFamily="18" charset="0"/>
                <a:ea typeface="HGP行書体" panose="03000600000000000000" pitchFamily="66" charset="-128"/>
                <a:cs typeface="Times New Roman" panose="02020603050405020304" pitchFamily="18" charset="0"/>
              </a:rPr>
              <a:t>たいとる</a:t>
            </a:r>
            <a:endPara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282772</xdr:colOff>
      <xdr:row>8</xdr:row>
      <xdr:rowOff>14883</xdr:rowOff>
    </xdr:from>
    <xdr:to>
      <xdr:col>10</xdr:col>
      <xdr:colOff>520897</xdr:colOff>
      <xdr:row>24</xdr:row>
      <xdr:rowOff>133944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282772" y="1443633"/>
          <a:ext cx="7084219" cy="29765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こどもむけきじ</a:t>
          </a:r>
        </a:p>
      </xdr:txBody>
    </xdr:sp>
    <xdr:clientData/>
  </xdr:twoCellAnchor>
  <xdr:twoCellAnchor>
    <xdr:from>
      <xdr:col>0</xdr:col>
      <xdr:colOff>342306</xdr:colOff>
      <xdr:row>36</xdr:row>
      <xdr:rowOff>59531</xdr:rowOff>
    </xdr:from>
    <xdr:to>
      <xdr:col>4</xdr:col>
      <xdr:colOff>211196</xdr:colOff>
      <xdr:row>58</xdr:row>
      <xdr:rowOff>156623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342306" y="6488906"/>
          <a:ext cx="2607328" cy="40261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ほごしゃむけきじ</a:t>
          </a:r>
        </a:p>
      </xdr:txBody>
    </xdr:sp>
    <xdr:clientData/>
  </xdr:twoCellAnchor>
  <xdr:twoCellAnchor>
    <xdr:from>
      <xdr:col>0</xdr:col>
      <xdr:colOff>327421</xdr:colOff>
      <xdr:row>25</xdr:row>
      <xdr:rowOff>74414</xdr:rowOff>
    </xdr:from>
    <xdr:to>
      <xdr:col>4</xdr:col>
      <xdr:colOff>178593</xdr:colOff>
      <xdr:row>35</xdr:row>
      <xdr:rowOff>163711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327421" y="4539258"/>
          <a:ext cx="2589610" cy="18752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しゃしん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312538</xdr:colOff>
          <xdr:row>25</xdr:row>
          <xdr:rowOff>148828</xdr:rowOff>
        </xdr:from>
        <xdr:to>
          <xdr:col>10</xdr:col>
          <xdr:colOff>532503</xdr:colOff>
          <xdr:row>59</xdr:row>
          <xdr:rowOff>29766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今週（教室掲示）'!$B$3:$G$13" spid="_x0000_s215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050976" y="4613672"/>
              <a:ext cx="4327621" cy="5953125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zoomScale="51" zoomScaleNormal="51" workbookViewId="0">
      <selection activeCell="D8" sqref="D8"/>
    </sheetView>
  </sheetViews>
  <sheetFormatPr defaultColWidth="0" defaultRowHeight="13.5" zeroHeight="1" x14ac:dyDescent="0.15"/>
  <cols>
    <col min="1" max="1" width="3.625" customWidth="1"/>
    <col min="2" max="2" width="12" style="1" customWidth="1"/>
    <col min="3" max="7" width="20.625" customWidth="1"/>
    <col min="8" max="8" width="3.625" customWidth="1"/>
    <col min="9" max="16384" width="9" hidden="1"/>
  </cols>
  <sheetData>
    <row r="1" spans="2:7" x14ac:dyDescent="0.15"/>
    <row r="2" spans="2:7" ht="61.5" customHeight="1" thickBot="1" x14ac:dyDescent="0.2">
      <c r="B2" s="5" t="s">
        <v>7</v>
      </c>
      <c r="C2" s="4"/>
      <c r="D2" s="4"/>
      <c r="E2" s="4"/>
      <c r="F2" s="4"/>
      <c r="G2" s="4"/>
    </row>
    <row r="3" spans="2:7" ht="66.75" customHeight="1" thickBot="1" x14ac:dyDescent="0.2">
      <c r="B3" s="6" t="s">
        <v>6</v>
      </c>
      <c r="C3" s="18" t="s">
        <v>1</v>
      </c>
      <c r="D3" s="19" t="s">
        <v>2</v>
      </c>
      <c r="E3" s="19" t="s">
        <v>13</v>
      </c>
      <c r="F3" s="19" t="s">
        <v>14</v>
      </c>
      <c r="G3" s="20" t="s">
        <v>15</v>
      </c>
    </row>
    <row r="4" spans="2:7" ht="80.099999999999994" customHeight="1" x14ac:dyDescent="0.15">
      <c r="B4" s="9">
        <v>1</v>
      </c>
      <c r="C4" s="10" t="s">
        <v>8</v>
      </c>
      <c r="D4" s="10" t="s">
        <v>8</v>
      </c>
      <c r="E4" s="10" t="s">
        <v>8</v>
      </c>
      <c r="F4" s="10" t="s">
        <v>18</v>
      </c>
      <c r="G4" s="11" t="s">
        <v>8</v>
      </c>
    </row>
    <row r="5" spans="2:7" ht="80.099999999999994" customHeight="1" x14ac:dyDescent="0.15">
      <c r="B5" s="2">
        <v>2</v>
      </c>
      <c r="C5" s="12" t="s">
        <v>18</v>
      </c>
      <c r="D5" s="12" t="s">
        <v>19</v>
      </c>
      <c r="E5" s="12" t="s">
        <v>20</v>
      </c>
      <c r="F5" s="12" t="s">
        <v>20</v>
      </c>
      <c r="G5" s="13" t="s">
        <v>19</v>
      </c>
    </row>
    <row r="6" spans="2:7" ht="80.099999999999994" customHeight="1" x14ac:dyDescent="0.15">
      <c r="B6" s="2">
        <v>3</v>
      </c>
      <c r="C6" s="12" t="s">
        <v>19</v>
      </c>
      <c r="D6" s="12" t="s">
        <v>12</v>
      </c>
      <c r="E6" s="12" t="s">
        <v>21</v>
      </c>
      <c r="F6" s="12" t="s">
        <v>8</v>
      </c>
      <c r="G6" s="13" t="s">
        <v>9</v>
      </c>
    </row>
    <row r="7" spans="2:7" ht="80.099999999999994" customHeight="1" x14ac:dyDescent="0.15">
      <c r="B7" s="2">
        <v>4</v>
      </c>
      <c r="C7" s="12" t="s">
        <v>8</v>
      </c>
      <c r="D7" s="12" t="s">
        <v>8</v>
      </c>
      <c r="E7" s="12" t="s">
        <v>19</v>
      </c>
      <c r="F7" s="12" t="s">
        <v>10</v>
      </c>
      <c r="G7" s="13" t="s">
        <v>9</v>
      </c>
    </row>
    <row r="8" spans="2:7" ht="80.099999999999994" customHeight="1" x14ac:dyDescent="0.15">
      <c r="B8" s="2">
        <v>5</v>
      </c>
      <c r="C8" s="12" t="s">
        <v>21</v>
      </c>
      <c r="D8" s="12" t="s">
        <v>21</v>
      </c>
      <c r="E8" s="12" t="s">
        <v>18</v>
      </c>
      <c r="F8" s="21" t="s">
        <v>19</v>
      </c>
      <c r="G8" s="22" t="s">
        <v>16</v>
      </c>
    </row>
    <row r="9" spans="2:7" ht="80.099999999999994" customHeight="1" thickBot="1" x14ac:dyDescent="0.2">
      <c r="B9" s="3">
        <v>6</v>
      </c>
      <c r="C9" s="15"/>
      <c r="D9" s="14"/>
      <c r="E9" s="14" t="s">
        <v>11</v>
      </c>
      <c r="F9" s="14"/>
      <c r="G9" s="23"/>
    </row>
    <row r="10" spans="2:7" ht="240" customHeight="1" thickBot="1" x14ac:dyDescent="0.2">
      <c r="B10" s="17" t="s">
        <v>0</v>
      </c>
      <c r="C10" s="16"/>
      <c r="D10" s="7"/>
      <c r="E10" s="7"/>
      <c r="F10" s="7"/>
      <c r="G10" s="8"/>
    </row>
    <row r="11" spans="2:7" x14ac:dyDescent="0.15"/>
    <row r="12" spans="2:7" x14ac:dyDescent="0.15"/>
    <row r="13" spans="2:7" x14ac:dyDescent="0.15"/>
    <row r="14" spans="2:7" x14ac:dyDescent="0.15"/>
  </sheetData>
  <phoneticPr fontId="1"/>
  <pageMargins left="0.25" right="0.25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17"/>
  <sheetViews>
    <sheetView topLeftCell="A9" zoomScale="51" zoomScaleNormal="51" workbookViewId="0">
      <selection activeCell="H15" sqref="A1:H15"/>
    </sheetView>
  </sheetViews>
  <sheetFormatPr defaultColWidth="9" defaultRowHeight="13.5" zeroHeight="1" x14ac:dyDescent="0.15"/>
  <cols>
    <col min="1" max="1" width="3.625" customWidth="1"/>
    <col min="2" max="2" width="12" style="1" customWidth="1"/>
    <col min="3" max="7" width="20.625" customWidth="1"/>
    <col min="8" max="8" width="3.625" customWidth="1"/>
    <col min="19" max="19" width="18.75" customWidth="1"/>
  </cols>
  <sheetData>
    <row r="1" spans="2:22" x14ac:dyDescent="0.15"/>
    <row r="2" spans="2:22" ht="61.5" customHeight="1" thickBot="1" x14ac:dyDescent="0.2">
      <c r="B2" s="5" t="s">
        <v>7</v>
      </c>
      <c r="C2" s="4"/>
      <c r="D2" s="4"/>
      <c r="E2" s="4"/>
      <c r="F2" s="4"/>
      <c r="G2" s="4"/>
      <c r="K2" s="51" t="s">
        <v>34</v>
      </c>
      <c r="S2" s="46" t="s">
        <v>27</v>
      </c>
      <c r="T2" s="46" t="s">
        <v>31</v>
      </c>
      <c r="U2" s="46" t="s">
        <v>33</v>
      </c>
      <c r="V2" s="46" t="s">
        <v>32</v>
      </c>
    </row>
    <row r="3" spans="2:22" ht="66.75" customHeight="1" thickBot="1" x14ac:dyDescent="0.2">
      <c r="B3" s="26" t="s">
        <v>6</v>
      </c>
      <c r="C3" s="43" t="str">
        <f>$N$3</f>
        <v>5月10日(月)</v>
      </c>
      <c r="D3" s="44" t="str">
        <f>$N$4</f>
        <v>5月11日(火)</v>
      </c>
      <c r="E3" s="44" t="str">
        <f>$N$5</f>
        <v>5月12日(水)</v>
      </c>
      <c r="F3" s="44" t="str">
        <f>$N$6</f>
        <v>5月13日(木)</v>
      </c>
      <c r="G3" s="45" t="str">
        <f>$N$7</f>
        <v>5月14日(金)</v>
      </c>
      <c r="K3" s="24">
        <v>5</v>
      </c>
      <c r="L3" s="24">
        <v>10</v>
      </c>
      <c r="M3" s="24" t="s">
        <v>1</v>
      </c>
      <c r="N3" s="25" t="str">
        <f>K3&amp;"月"&amp;L3&amp;"日("&amp;M3&amp;")"</f>
        <v>5月10日(月)</v>
      </c>
      <c r="S3" s="52" t="s">
        <v>8</v>
      </c>
      <c r="T3" s="47">
        <f>COUNTIF($C$4:$G$9,"こくご")</f>
        <v>6</v>
      </c>
      <c r="U3" s="47">
        <v>10</v>
      </c>
      <c r="V3" s="47">
        <f>SUM(T3:U3)</f>
        <v>16</v>
      </c>
    </row>
    <row r="4" spans="2:22" ht="80.099999999999994" customHeight="1" x14ac:dyDescent="0.15">
      <c r="B4" s="27">
        <v>1</v>
      </c>
      <c r="C4" s="48" t="str">
        <f>基本!C4</f>
        <v>こくご</v>
      </c>
      <c r="D4" s="36" t="str">
        <f>基本!D4</f>
        <v>こくご</v>
      </c>
      <c r="E4" s="36" t="str">
        <f>基本!E4</f>
        <v>こくご</v>
      </c>
      <c r="F4" s="106" t="s">
        <v>53</v>
      </c>
      <c r="G4" s="39" t="str">
        <f>基本!G4</f>
        <v>こくご</v>
      </c>
      <c r="K4" s="24">
        <v>5</v>
      </c>
      <c r="L4" s="24">
        <v>11</v>
      </c>
      <c r="M4" s="24" t="s">
        <v>2</v>
      </c>
      <c r="N4" s="25" t="str">
        <f t="shared" ref="N4:N7" si="0">K4&amp;"月"&amp;L4&amp;"日("&amp;M4&amp;")"</f>
        <v>5月11日(火)</v>
      </c>
      <c r="S4" s="52" t="s">
        <v>22</v>
      </c>
      <c r="T4" s="47">
        <f>COUNTIF($C$4:$G$9,"さん数")</f>
        <v>4</v>
      </c>
      <c r="U4" s="47">
        <v>10</v>
      </c>
      <c r="V4" s="47">
        <f t="shared" ref="V4:V12" si="1">SUM(T4:U4)</f>
        <v>14</v>
      </c>
    </row>
    <row r="5" spans="2:22" ht="80.099999999999994" customHeight="1" x14ac:dyDescent="0.15">
      <c r="B5" s="28">
        <v>2</v>
      </c>
      <c r="C5" s="49" t="str">
        <f>基本!C5</f>
        <v>体いく</v>
      </c>
      <c r="D5" s="37" t="str">
        <f>基本!D5</f>
        <v>さん数</v>
      </c>
      <c r="E5" s="37" t="str">
        <f>基本!E5</f>
        <v>音がく</v>
      </c>
      <c r="F5" s="103"/>
      <c r="G5" s="38" t="str">
        <f>基本!G5</f>
        <v>さん数</v>
      </c>
      <c r="K5" s="24">
        <v>5</v>
      </c>
      <c r="L5" s="24">
        <v>12</v>
      </c>
      <c r="M5" s="24" t="s">
        <v>3</v>
      </c>
      <c r="N5" s="25" t="str">
        <f t="shared" si="0"/>
        <v>5月12日(水)</v>
      </c>
      <c r="S5" s="52" t="s">
        <v>28</v>
      </c>
      <c r="T5" s="47">
        <f>COUNTIF($C$4:$G$9,"体いく")</f>
        <v>2</v>
      </c>
      <c r="U5" s="47">
        <v>10</v>
      </c>
      <c r="V5" s="47">
        <f t="shared" si="1"/>
        <v>12</v>
      </c>
    </row>
    <row r="6" spans="2:22" ht="80.099999999999994" customHeight="1" x14ac:dyDescent="0.15">
      <c r="B6" s="28">
        <v>3</v>
      </c>
      <c r="C6" s="49" t="str">
        <f>基本!C6</f>
        <v>さん数</v>
      </c>
      <c r="D6" s="37" t="str">
        <f>基本!D6</f>
        <v>どうとく</v>
      </c>
      <c r="E6" s="37" t="str">
        <f>基本!E6</f>
        <v>生かつ</v>
      </c>
      <c r="F6" s="103"/>
      <c r="G6" s="38" t="str">
        <f>基本!G6</f>
        <v>ずこう</v>
      </c>
      <c r="K6" s="24">
        <v>5</v>
      </c>
      <c r="L6" s="24">
        <v>13</v>
      </c>
      <c r="M6" s="24" t="s">
        <v>4</v>
      </c>
      <c r="N6" s="25" t="str">
        <f t="shared" si="0"/>
        <v>5月13日(木)</v>
      </c>
      <c r="S6" s="52" t="s">
        <v>29</v>
      </c>
      <c r="T6" s="47">
        <f>COUNTIF($C$4:$G$9,"生かつ")</f>
        <v>3</v>
      </c>
      <c r="U6" s="47">
        <v>10</v>
      </c>
      <c r="V6" s="47">
        <f t="shared" si="1"/>
        <v>13</v>
      </c>
    </row>
    <row r="7" spans="2:22" ht="80.099999999999994" customHeight="1" x14ac:dyDescent="0.15">
      <c r="B7" s="28">
        <v>4</v>
      </c>
      <c r="C7" s="49" t="str">
        <f>基本!C7</f>
        <v>こくご</v>
      </c>
      <c r="D7" s="37" t="str">
        <f>基本!D7</f>
        <v>こくご</v>
      </c>
      <c r="E7" s="37" t="str">
        <f>基本!E7</f>
        <v>さん数</v>
      </c>
      <c r="F7" s="103"/>
      <c r="G7" s="38" t="str">
        <f>基本!G7</f>
        <v>ずこう</v>
      </c>
      <c r="K7" s="24">
        <v>5</v>
      </c>
      <c r="L7" s="24">
        <v>14</v>
      </c>
      <c r="M7" s="24" t="s">
        <v>5</v>
      </c>
      <c r="N7" s="25" t="str">
        <f t="shared" si="0"/>
        <v>5月14日(金)</v>
      </c>
      <c r="S7" s="52" t="s">
        <v>30</v>
      </c>
      <c r="T7" s="47">
        <f>COUNTIF($C$4:$G$9,"音がく")</f>
        <v>1</v>
      </c>
      <c r="U7" s="47">
        <v>10</v>
      </c>
      <c r="V7" s="47">
        <f t="shared" si="1"/>
        <v>11</v>
      </c>
    </row>
    <row r="8" spans="2:22" ht="80.099999999999994" customHeight="1" x14ac:dyDescent="0.15">
      <c r="B8" s="28">
        <v>5</v>
      </c>
      <c r="C8" s="49" t="str">
        <f>基本!C8</f>
        <v>生かつ</v>
      </c>
      <c r="D8" s="37" t="str">
        <f>基本!D8</f>
        <v>生かつ</v>
      </c>
      <c r="E8" s="37" t="str">
        <f>基本!E8</f>
        <v>体いく</v>
      </c>
      <c r="F8" s="103"/>
      <c r="G8" s="38" t="str">
        <f>基本!G8</f>
        <v>としょ</v>
      </c>
      <c r="S8" s="52" t="s">
        <v>9</v>
      </c>
      <c r="T8" s="47">
        <f>COUNTIF($C$4:$G$9,"ずこう")</f>
        <v>2</v>
      </c>
      <c r="U8" s="47">
        <v>10</v>
      </c>
      <c r="V8" s="47">
        <f t="shared" si="1"/>
        <v>12</v>
      </c>
    </row>
    <row r="9" spans="2:22" ht="80.099999999999994" customHeight="1" thickBot="1" x14ac:dyDescent="0.2">
      <c r="B9" s="42">
        <v>6</v>
      </c>
      <c r="C9" s="50"/>
      <c r="D9" s="40"/>
      <c r="E9" s="40" t="str">
        <f>基本!E9</f>
        <v>がっかつ</v>
      </c>
      <c r="F9" s="107"/>
      <c r="G9" s="41"/>
      <c r="S9" s="52" t="s">
        <v>10</v>
      </c>
      <c r="T9" s="47">
        <f>COUNTIF($C$4:$G$9,"しょしゃ")</f>
        <v>0</v>
      </c>
      <c r="U9" s="47">
        <v>10</v>
      </c>
      <c r="V9" s="47">
        <f t="shared" si="1"/>
        <v>10</v>
      </c>
    </row>
    <row r="10" spans="2:22" ht="80.099999999999994" customHeight="1" x14ac:dyDescent="0.15">
      <c r="B10" s="33" t="s">
        <v>23</v>
      </c>
      <c r="C10" s="104" t="s">
        <v>42</v>
      </c>
      <c r="D10" s="102" t="s">
        <v>43</v>
      </c>
      <c r="E10" s="102" t="s">
        <v>44</v>
      </c>
      <c r="F10" s="102" t="s">
        <v>45</v>
      </c>
      <c r="G10" s="105">
        <v>20</v>
      </c>
      <c r="S10" s="52" t="s">
        <v>12</v>
      </c>
      <c r="T10" s="47">
        <f>COUNTIF($C$4:$G$9,"どうとく")</f>
        <v>1</v>
      </c>
      <c r="U10" s="47">
        <v>10</v>
      </c>
      <c r="V10" s="47">
        <f t="shared" si="1"/>
        <v>11</v>
      </c>
    </row>
    <row r="11" spans="2:22" ht="80.099999999999994" customHeight="1" x14ac:dyDescent="0.15">
      <c r="B11" s="34" t="s">
        <v>24</v>
      </c>
      <c r="C11" s="77">
        <v>14</v>
      </c>
      <c r="D11" s="78" t="s">
        <v>41</v>
      </c>
      <c r="E11" s="78">
        <v>15</v>
      </c>
      <c r="F11" s="78" t="s">
        <v>41</v>
      </c>
      <c r="G11" s="79">
        <v>16</v>
      </c>
      <c r="S11" s="52" t="s">
        <v>11</v>
      </c>
      <c r="T11" s="47">
        <f>COUNTIF($C$4:$G$9,"がっかつ")</f>
        <v>1</v>
      </c>
      <c r="U11" s="47">
        <v>10</v>
      </c>
      <c r="V11" s="47">
        <f t="shared" si="1"/>
        <v>11</v>
      </c>
    </row>
    <row r="12" spans="2:22" ht="80.099999999999994" customHeight="1" thickBot="1" x14ac:dyDescent="0.2">
      <c r="B12" s="35" t="s">
        <v>25</v>
      </c>
      <c r="C12" s="80" t="s">
        <v>26</v>
      </c>
      <c r="D12" s="80" t="s">
        <v>26</v>
      </c>
      <c r="E12" s="80" t="s">
        <v>26</v>
      </c>
      <c r="F12" s="80" t="s">
        <v>26</v>
      </c>
      <c r="G12" s="81" t="s">
        <v>46</v>
      </c>
      <c r="S12" s="52" t="s">
        <v>16</v>
      </c>
      <c r="T12" s="47">
        <f>COUNTIF($C$4:$G$9,"としょ")</f>
        <v>1</v>
      </c>
      <c r="U12" s="47">
        <v>10</v>
      </c>
      <c r="V12" s="47">
        <f t="shared" si="1"/>
        <v>11</v>
      </c>
    </row>
    <row r="13" spans="2:22" ht="129" customHeight="1" thickBot="1" x14ac:dyDescent="0.2">
      <c r="B13" s="31" t="s">
        <v>17</v>
      </c>
      <c r="C13" s="88" t="s">
        <v>49</v>
      </c>
      <c r="D13" s="32" t="s">
        <v>50</v>
      </c>
      <c r="E13" s="32" t="s">
        <v>51</v>
      </c>
      <c r="F13" s="29" t="s">
        <v>53</v>
      </c>
      <c r="G13" s="30" t="s">
        <v>52</v>
      </c>
    </row>
    <row r="14" spans="2:22" x14ac:dyDescent="0.15"/>
    <row r="15" spans="2:22" x14ac:dyDescent="0.15"/>
    <row r="16" spans="2:22" x14ac:dyDescent="0.15"/>
    <row r="17" x14ac:dyDescent="0.15"/>
  </sheetData>
  <phoneticPr fontId="1"/>
  <pageMargins left="0.25" right="0.25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G26"/>
  <sheetViews>
    <sheetView tabSelected="1" topLeftCell="A13" workbookViewId="0">
      <selection activeCell="J18" sqref="J18"/>
    </sheetView>
  </sheetViews>
  <sheetFormatPr defaultRowHeight="13.5" x14ac:dyDescent="0.15"/>
  <cols>
    <col min="1" max="1" width="3.625" style="54" customWidth="1"/>
    <col min="2" max="2" width="9" style="54"/>
    <col min="3" max="7" width="15" style="54" customWidth="1"/>
    <col min="8" max="8" width="3.625" style="54" customWidth="1"/>
    <col min="9" max="16384" width="9" style="54"/>
  </cols>
  <sheetData>
    <row r="2" spans="2:7" ht="14.25" thickBot="1" x14ac:dyDescent="0.2">
      <c r="B2" s="66" t="s">
        <v>40</v>
      </c>
      <c r="C2" s="55"/>
      <c r="D2" s="55"/>
      <c r="E2" s="55"/>
      <c r="F2" s="55"/>
      <c r="G2" s="55"/>
    </row>
    <row r="3" spans="2:7" ht="14.25" thickBot="1" x14ac:dyDescent="0.2">
      <c r="B3" s="91" t="s">
        <v>6</v>
      </c>
      <c r="C3" s="95" t="str">
        <f>'今週（教室掲示）'!C3</f>
        <v>5月10日(月)</v>
      </c>
      <c r="D3" s="96" t="str">
        <f>'今週（教室掲示）'!D3</f>
        <v>5月11日(火)</v>
      </c>
      <c r="E3" s="96" t="str">
        <f>'今週（教室掲示）'!E3</f>
        <v>5月12日(水)</v>
      </c>
      <c r="F3" s="96" t="str">
        <f>'今週（教室掲示）'!F3</f>
        <v>5月13日(木)</v>
      </c>
      <c r="G3" s="97" t="str">
        <f>'今週（教室掲示）'!G3</f>
        <v>5月14日(金)</v>
      </c>
    </row>
    <row r="4" spans="2:7" x14ac:dyDescent="0.15">
      <c r="B4" s="110">
        <v>1</v>
      </c>
      <c r="C4" s="92" t="str">
        <f>'今週（教室掲示）'!C4</f>
        <v>こくご</v>
      </c>
      <c r="D4" s="93" t="str">
        <f>'今週（教室掲示）'!D4</f>
        <v>こくご</v>
      </c>
      <c r="E4" s="93" t="str">
        <f>'今週（教室掲示）'!E4</f>
        <v>こくご</v>
      </c>
      <c r="F4" s="93" t="str">
        <f>'今週（教室掲示）'!F4</f>
        <v>えんそく</v>
      </c>
      <c r="G4" s="94" t="str">
        <f>'今週（教室掲示）'!G4</f>
        <v>こくご</v>
      </c>
    </row>
    <row r="5" spans="2:7" ht="69.95" customHeight="1" x14ac:dyDescent="0.15">
      <c r="B5" s="108"/>
      <c r="C5" s="82"/>
      <c r="D5" s="83"/>
      <c r="E5" s="83"/>
      <c r="F5" s="83"/>
      <c r="G5" s="84"/>
    </row>
    <row r="6" spans="2:7" x14ac:dyDescent="0.15">
      <c r="B6" s="108">
        <v>2</v>
      </c>
      <c r="C6" s="67" t="str">
        <f>'今週（教室掲示）'!C5</f>
        <v>体いく</v>
      </c>
      <c r="D6" s="56" t="str">
        <f>'今週（教室掲示）'!D5</f>
        <v>さん数</v>
      </c>
      <c r="E6" s="56" t="str">
        <f>'今週（教室掲示）'!E5</f>
        <v>音がく</v>
      </c>
      <c r="F6" s="56">
        <f>'今週（教室掲示）'!F5</f>
        <v>0</v>
      </c>
      <c r="G6" s="57" t="str">
        <f>'今週（教室掲示）'!G5</f>
        <v>さん数</v>
      </c>
    </row>
    <row r="7" spans="2:7" ht="69.95" customHeight="1" x14ac:dyDescent="0.15">
      <c r="B7" s="108"/>
      <c r="C7" s="82"/>
      <c r="D7" s="83" t="s">
        <v>48</v>
      </c>
      <c r="E7" s="83"/>
      <c r="F7" s="83"/>
      <c r="G7" s="84"/>
    </row>
    <row r="8" spans="2:7" x14ac:dyDescent="0.15">
      <c r="B8" s="108">
        <v>3</v>
      </c>
      <c r="C8" s="67" t="str">
        <f>'今週（教室掲示）'!C6</f>
        <v>さん数</v>
      </c>
      <c r="D8" s="56" t="str">
        <f>'今週（教室掲示）'!D6</f>
        <v>どうとく</v>
      </c>
      <c r="E8" s="56" t="str">
        <f>'今週（教室掲示）'!E6</f>
        <v>生かつ</v>
      </c>
      <c r="F8" s="56">
        <f>'今週（教室掲示）'!F6</f>
        <v>0</v>
      </c>
      <c r="G8" s="57" t="str">
        <f>'今週（教室掲示）'!G6</f>
        <v>ずこう</v>
      </c>
    </row>
    <row r="9" spans="2:7" ht="69.95" customHeight="1" x14ac:dyDescent="0.15">
      <c r="B9" s="108"/>
      <c r="C9" s="82" t="s">
        <v>47</v>
      </c>
      <c r="D9" s="83"/>
      <c r="E9" s="83"/>
      <c r="F9" s="83"/>
      <c r="G9" s="84"/>
    </row>
    <row r="10" spans="2:7" x14ac:dyDescent="0.15">
      <c r="B10" s="108">
        <v>4</v>
      </c>
      <c r="C10" s="67" t="str">
        <f>'今週（教室掲示）'!C7</f>
        <v>こくご</v>
      </c>
      <c r="D10" s="56" t="str">
        <f>'今週（教室掲示）'!D7</f>
        <v>こくご</v>
      </c>
      <c r="E10" s="56" t="str">
        <f>'今週（教室掲示）'!E7</f>
        <v>さん数</v>
      </c>
      <c r="F10" s="56">
        <f>'今週（教室掲示）'!F7</f>
        <v>0</v>
      </c>
      <c r="G10" s="57" t="str">
        <f>'今週（教室掲示）'!G7</f>
        <v>ずこう</v>
      </c>
    </row>
    <row r="11" spans="2:7" ht="69.95" customHeight="1" x14ac:dyDescent="0.15">
      <c r="B11" s="108"/>
      <c r="C11" s="82"/>
      <c r="D11" s="83"/>
      <c r="E11" s="83"/>
      <c r="F11" s="83"/>
      <c r="G11" s="84"/>
    </row>
    <row r="12" spans="2:7" x14ac:dyDescent="0.15">
      <c r="B12" s="108">
        <v>5</v>
      </c>
      <c r="C12" s="67" t="str">
        <f>'今週（教室掲示）'!C8</f>
        <v>生かつ</v>
      </c>
      <c r="D12" s="56" t="str">
        <f>'今週（教室掲示）'!D8</f>
        <v>生かつ</v>
      </c>
      <c r="E12" s="56" t="str">
        <f>'今週（教室掲示）'!E8</f>
        <v>体いく</v>
      </c>
      <c r="F12" s="56">
        <f>'今週（教室掲示）'!F8</f>
        <v>0</v>
      </c>
      <c r="G12" s="57" t="str">
        <f>'今週（教室掲示）'!G8</f>
        <v>としょ</v>
      </c>
    </row>
    <row r="13" spans="2:7" ht="69.95" customHeight="1" x14ac:dyDescent="0.15">
      <c r="B13" s="108"/>
      <c r="C13" s="82"/>
      <c r="D13" s="83"/>
      <c r="E13" s="83"/>
      <c r="F13" s="83"/>
      <c r="G13" s="84"/>
    </row>
    <row r="14" spans="2:7" x14ac:dyDescent="0.15">
      <c r="B14" s="108">
        <v>6</v>
      </c>
      <c r="C14" s="67"/>
      <c r="D14" s="56"/>
      <c r="E14" s="56" t="str">
        <f>'今週（教室掲示）'!E9</f>
        <v>がっかつ</v>
      </c>
      <c r="F14" s="56"/>
      <c r="G14" s="57"/>
    </row>
    <row r="15" spans="2:7" ht="69.95" customHeight="1" thickBot="1" x14ac:dyDescent="0.2">
      <c r="B15" s="109"/>
      <c r="C15" s="85"/>
      <c r="D15" s="86"/>
      <c r="E15" s="86"/>
      <c r="F15" s="86"/>
      <c r="G15" s="87"/>
    </row>
    <row r="16" spans="2:7" x14ac:dyDescent="0.15">
      <c r="B16" s="68" t="s">
        <v>35</v>
      </c>
      <c r="C16" s="71" t="str">
        <f>'今週（教室掲示）'!C10</f>
        <v>多・少・毛</v>
      </c>
      <c r="D16" s="72" t="str">
        <f>'今週（教室掲示）'!D10</f>
        <v>当・合・時</v>
      </c>
      <c r="E16" s="72" t="str">
        <f>'今週（教室掲示）'!E10</f>
        <v>間・活・科</v>
      </c>
      <c r="F16" s="72" t="str">
        <f>'今週（教室掲示）'!F10</f>
        <v>数える・１９</v>
      </c>
      <c r="G16" s="73">
        <f>'今週（教室掲示）'!G10</f>
        <v>20</v>
      </c>
    </row>
    <row r="17" spans="2:7" x14ac:dyDescent="0.15">
      <c r="B17" s="69" t="s">
        <v>36</v>
      </c>
      <c r="C17" s="74">
        <f>'今週（教室掲示）'!C11</f>
        <v>14</v>
      </c>
      <c r="D17" s="75" t="str">
        <f>'今週（教室掲示）'!D11</f>
        <v>プリント１まい</v>
      </c>
      <c r="E17" s="75">
        <f>'今週（教室掲示）'!E11</f>
        <v>15</v>
      </c>
      <c r="F17" s="75" t="str">
        <f>'今週（教室掲示）'!F11</f>
        <v>プリント１まい</v>
      </c>
      <c r="G17" s="76">
        <f>'今週（教室掲示）'!G11</f>
        <v>16</v>
      </c>
    </row>
    <row r="18" spans="2:7" ht="27" customHeight="1" x14ac:dyDescent="0.15">
      <c r="B18" s="69" t="s">
        <v>37</v>
      </c>
      <c r="C18" s="98" t="str">
        <f>'今週（教室掲示）'!C12</f>
        <v xml:space="preserve">ぐんぐんカード
</v>
      </c>
      <c r="D18" s="99" t="str">
        <f>'今週（教室掲示）'!D12</f>
        <v xml:space="preserve">ぐんぐんカード
</v>
      </c>
      <c r="E18" s="99" t="str">
        <f>'今週（教室掲示）'!E12</f>
        <v xml:space="preserve">ぐんぐんカード
</v>
      </c>
      <c r="F18" s="99" t="str">
        <f>'今週（教室掲示）'!F12</f>
        <v xml:space="preserve">ぐんぐんカード
</v>
      </c>
      <c r="G18" s="100" t="str">
        <f>'今週（教室掲示）'!G12</f>
        <v>ぐんぐんカード
あのねちょう</v>
      </c>
    </row>
    <row r="19" spans="2:7" ht="104.25" customHeight="1" thickBot="1" x14ac:dyDescent="0.2">
      <c r="B19" s="70" t="s">
        <v>38</v>
      </c>
      <c r="C19" s="101" t="str">
        <f>'今週（教室掲示）'!C13</f>
        <v>児童朝会
通学班やくそく持ち帰り</v>
      </c>
      <c r="D19" s="89" t="str">
        <f>'今週（教室掲示）'!D13</f>
        <v>委員会</v>
      </c>
      <c r="E19" s="89" t="str">
        <f>'今週（教室掲示）'!E13</f>
        <v>とくになし</v>
      </c>
      <c r="F19" s="89" t="str">
        <f>'今週（教室掲示）'!F13</f>
        <v>えんそく</v>
      </c>
      <c r="G19" s="90" t="str">
        <f>'今週（教室掲示）'!G13</f>
        <v xml:space="preserve">朝読み聞かせ
</v>
      </c>
    </row>
    <row r="20" spans="2:7" ht="14.25" thickBot="1" x14ac:dyDescent="0.2"/>
    <row r="21" spans="2:7" x14ac:dyDescent="0.15">
      <c r="B21" s="58" t="s">
        <v>39</v>
      </c>
      <c r="C21" s="59" t="s">
        <v>8</v>
      </c>
      <c r="D21" s="59" t="s">
        <v>22</v>
      </c>
      <c r="E21" s="59" t="s">
        <v>28</v>
      </c>
      <c r="F21" s="59" t="s">
        <v>29</v>
      </c>
      <c r="G21" s="60" t="s">
        <v>30</v>
      </c>
    </row>
    <row r="22" spans="2:7" x14ac:dyDescent="0.15">
      <c r="B22" s="61" t="s">
        <v>31</v>
      </c>
      <c r="C22" s="53">
        <f>COUNTIF('今週（教室掲示）'!$C$4:$G$9,"こくご")</f>
        <v>6</v>
      </c>
      <c r="D22" s="53">
        <f>COUNTIF('今週（教室掲示）'!$C$4:$G$9,"さん数")</f>
        <v>4</v>
      </c>
      <c r="E22" s="53">
        <f>COUNTIF('今週（教室掲示）'!$C$4:$G$9,"体いく")</f>
        <v>2</v>
      </c>
      <c r="F22" s="53">
        <f>COUNTIF('今週（教室掲示）'!$C$4:$G$9,"生かつ")</f>
        <v>3</v>
      </c>
      <c r="G22" s="62">
        <f>COUNTIF('今週（教室掲示）'!$C$4:$G$9,"音がく")</f>
        <v>1</v>
      </c>
    </row>
    <row r="23" spans="2:7" ht="14.25" thickBot="1" x14ac:dyDescent="0.2">
      <c r="B23" s="63" t="s">
        <v>32</v>
      </c>
      <c r="C23" s="64">
        <f>'今週（教室掲示）'!V3</f>
        <v>16</v>
      </c>
      <c r="D23" s="64">
        <f>'今週（教室掲示）'!V4</f>
        <v>14</v>
      </c>
      <c r="E23" s="64">
        <f>'今週（教室掲示）'!V5</f>
        <v>12</v>
      </c>
      <c r="F23" s="64">
        <f>'今週（教室掲示）'!V6</f>
        <v>13</v>
      </c>
      <c r="G23" s="65">
        <f>'今週（教室掲示）'!V7</f>
        <v>11</v>
      </c>
    </row>
    <row r="24" spans="2:7" x14ac:dyDescent="0.15">
      <c r="B24" s="58" t="s">
        <v>39</v>
      </c>
      <c r="C24" s="59" t="s">
        <v>9</v>
      </c>
      <c r="D24" s="59" t="s">
        <v>10</v>
      </c>
      <c r="E24" s="59" t="s">
        <v>12</v>
      </c>
      <c r="F24" s="59" t="s">
        <v>11</v>
      </c>
      <c r="G24" s="60" t="s">
        <v>16</v>
      </c>
    </row>
    <row r="25" spans="2:7" x14ac:dyDescent="0.15">
      <c r="B25" s="61" t="s">
        <v>31</v>
      </c>
      <c r="C25" s="53">
        <f>COUNTIF('今週（教室掲示）'!$C$4:$G$9,"ずこう")</f>
        <v>2</v>
      </c>
      <c r="D25" s="53">
        <f>COUNTIF('今週（教室掲示）'!$C$4:$G$9,"しょしゃ")</f>
        <v>0</v>
      </c>
      <c r="E25" s="53">
        <f>COUNTIF('今週（教室掲示）'!$C$4:$G$9,"どうとく")</f>
        <v>1</v>
      </c>
      <c r="F25" s="53">
        <f>COUNTIF('今週（教室掲示）'!$C$4:$G$9,"がっかつ")</f>
        <v>1</v>
      </c>
      <c r="G25" s="62">
        <f>COUNTIF('今週（教室掲示）'!$C$4:$G$9,"としょ")</f>
        <v>1</v>
      </c>
    </row>
    <row r="26" spans="2:7" ht="14.25" thickBot="1" x14ac:dyDescent="0.2">
      <c r="B26" s="63" t="s">
        <v>32</v>
      </c>
      <c r="C26" s="64">
        <f>'今週（教室掲示）'!V8</f>
        <v>12</v>
      </c>
      <c r="D26" s="64">
        <f>'今週（教室掲示）'!V9</f>
        <v>10</v>
      </c>
      <c r="E26" s="64">
        <f>'今週（教室掲示）'!V10</f>
        <v>11</v>
      </c>
      <c r="F26" s="64">
        <f>'今週（教室掲示）'!V11</f>
        <v>11</v>
      </c>
      <c r="G26" s="65">
        <f>'今週（教室掲示）'!V12</f>
        <v>11</v>
      </c>
    </row>
  </sheetData>
  <mergeCells count="6">
    <mergeCell ref="B14:B15"/>
    <mergeCell ref="B4:B5"/>
    <mergeCell ref="B6:B7"/>
    <mergeCell ref="B8:B9"/>
    <mergeCell ref="B10:B11"/>
    <mergeCell ref="B12:B13"/>
  </mergeCells>
  <phoneticPr fontId="1"/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"/>
  <sheetViews>
    <sheetView topLeftCell="A34" zoomScale="64" zoomScaleNormal="64" workbookViewId="0">
      <selection activeCell="K62" sqref="A1:K62"/>
    </sheetView>
  </sheetViews>
  <sheetFormatPr defaultRowHeight="13.5" x14ac:dyDescent="0.15"/>
  <sheetData/>
  <phoneticPr fontId="1"/>
  <pageMargins left="0.7" right="0.7" top="0.75" bottom="0.75" header="0.3" footer="0.3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基本</vt:lpstr>
      <vt:lpstr>今週（教室掲示）</vt:lpstr>
      <vt:lpstr>週案（教員用）</vt:lpstr>
      <vt:lpstr>通信</vt:lpstr>
      <vt:lpstr>基本!Print_Area</vt:lpstr>
      <vt:lpstr>'今週（教室掲示）'!Print_Area</vt:lpstr>
      <vt:lpstr>'週案（教員用）'!Print_Area</vt:lpstr>
      <vt:lpstr>通信!Print_Area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</dc:creator>
  <cp:lastModifiedBy>m160124</cp:lastModifiedBy>
  <cp:lastPrinted>2021-05-06T20:26:12Z</cp:lastPrinted>
  <dcterms:created xsi:type="dcterms:W3CDTF">2016-09-01T23:40:28Z</dcterms:created>
  <dcterms:modified xsi:type="dcterms:W3CDTF">2021-05-06T20:26:29Z</dcterms:modified>
</cp:coreProperties>
</file>